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31" yWindow="360" windowWidth="10950" windowHeight="11640" activeTab="1"/>
  </bookViews>
  <sheets>
    <sheet name="Tulos" sheetId="1" r:id="rId1"/>
    <sheet name="Laskenta" sheetId="2" r:id="rId2"/>
    <sheet name="vertailumittarin virhe" sheetId="3" r:id="rId3"/>
  </sheets>
  <definedNames>
    <definedName name="_xlnm.Print_Area" localSheetId="1">'Laskenta'!#REF!</definedName>
  </definedNames>
  <calcPr fullCalcOnLoad="1"/>
</workbook>
</file>

<file path=xl/sharedStrings.xml><?xml version="1.0" encoding="utf-8"?>
<sst xmlns="http://schemas.openxmlformats.org/spreadsheetml/2006/main" count="53" uniqueCount="46">
  <si>
    <t>IAS oma</t>
  </si>
  <si>
    <t>Erot</t>
  </si>
  <si>
    <t>[km/h</t>
  </si>
  <si>
    <t xml:space="preserve"> [km/h]</t>
  </si>
  <si>
    <t>virhe</t>
  </si>
  <si>
    <t>CAS [km/h]</t>
  </si>
  <si>
    <t>IAS [km/h]</t>
  </si>
  <si>
    <t>[km/h]</t>
  </si>
  <si>
    <t>IAS</t>
  </si>
  <si>
    <t>vakio</t>
  </si>
  <si>
    <t>x1</t>
  </si>
  <si>
    <t>x2</t>
  </si>
  <si>
    <t>x3</t>
  </si>
  <si>
    <t>Vertailumittarin kalibrointitulos</t>
  </si>
  <si>
    <t>virhe [km/h]</t>
  </si>
  <si>
    <t>virhe [%]</t>
  </si>
  <si>
    <t>M3091/05</t>
  </si>
  <si>
    <t>Jos virhe enemmän kuin</t>
  </si>
  <si>
    <t>km/h</t>
  </si>
  <si>
    <t>%</t>
  </si>
  <si>
    <t xml:space="preserve">x3 x2 + x </t>
  </si>
  <si>
    <t>tyyppi:</t>
  </si>
  <si>
    <t>tunnus:</t>
  </si>
  <si>
    <t>IAS referenssi mittari</t>
  </si>
  <si>
    <t>vaiheet</t>
  </si>
  <si>
    <t>kirjaa keltaisiin ruutuihin lekon oman mittarin näyttö (sarake A) ja vastaava referenssimittarin näyttö (sarake B)</t>
  </si>
  <si>
    <t>2.</t>
  </si>
  <si>
    <t>1.</t>
  </si>
  <si>
    <t>jos rivit loppuu lisää rivejä väliin (ei loppuun)</t>
  </si>
  <si>
    <t>3.</t>
  </si>
  <si>
    <t>Jos rivejä jää yli, poista ylimääräiset rivit kokonaan</t>
  </si>
  <si>
    <t>eli valitse rivitunnus ja hiiren oikealla näppäimellä saatavasta valikosta Lisää tai poista</t>
  </si>
  <si>
    <t xml:space="preserve">4. </t>
  </si>
  <si>
    <t>voit halutessassi järjestää rivut suuruusjärjestykseen, mutta se ei ole välttämätöntä</t>
  </si>
  <si>
    <t>5.</t>
  </si>
  <si>
    <t>Ylemmässä kuvassa oleva yhtälön kertoimet kopidoidaan sopuihin B38 … B41</t>
  </si>
  <si>
    <t>tämä on manuaalinen vaihe, tai käytä leikkaa / liimaa tekniikkaa</t>
  </si>
  <si>
    <t>6.</t>
  </si>
  <si>
    <t>Korjauskäyrät ovat välilehdellä "Tulos"</t>
  </si>
  <si>
    <t>Näitä graafeja voit skaalata (vaihaa asteikkoja yms) tarkoituksiisi sopivaksi.</t>
  </si>
  <si>
    <t>Jos tarvitset lisää rivejä lisää ne vihreän alueen keskille.</t>
  </si>
  <si>
    <t>ja kopioi sarakkeen C sarjaa uudeksi.</t>
  </si>
  <si>
    <t>type</t>
  </si>
  <si>
    <t>OH-xxx</t>
  </si>
  <si>
    <t>todellinen</t>
  </si>
  <si>
    <t>mittarin näyttö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</si>
</sst>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"/>
    <numFmt numFmtId="173" formatCode="0.000"/>
    <numFmt numFmtId="174" formatCode="0.0"/>
    <numFmt numFmtId="175" formatCode="d\.m\.yyyy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2"/>
      <name val="Times New Roman"/>
      <family val="1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ill="1" applyBorder="1" applyAlignment="1">
      <alignment/>
    </xf>
    <xf numFmtId="0" fontId="0" fillId="0" borderId="0" xfId="0" applyAlignment="1" quotePrefix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Nopeusmittarin virhe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6"/>
          <c:w val="0.92025"/>
          <c:h val="0.89"/>
        </c:manualLayout>
      </c:layout>
      <c:scatterChart>
        <c:scatterStyle val="smooth"/>
        <c:varyColors val="0"/>
        <c:ser>
          <c:idx val="0"/>
          <c:order val="0"/>
          <c:tx>
            <c:strRef>
              <c:f>Tulos!$C$9</c:f>
              <c:strCache>
                <c:ptCount val="1"/>
                <c:pt idx="0">
                  <c:v>CAS [km/h]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Tulos!$C$10:$C$49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Tulos!$B$10:$B$49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axId val="7533977"/>
        <c:axId val="696930"/>
      </c:scatterChart>
      <c:valAx>
        <c:axId val="7533977"/>
        <c:scaling>
          <c:orientation val="minMax"/>
          <c:max val="18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96930"/>
        <c:crosses val="autoZero"/>
        <c:crossBetween val="midCat"/>
        <c:dispUnits/>
      </c:valAx>
      <c:valAx>
        <c:axId val="696930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IAS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7533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U505 nopeusmitarin paikkavirhe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925"/>
          <c:w val="0.847"/>
          <c:h val="0.85025"/>
        </c:manualLayout>
      </c:layout>
      <c:scatterChart>
        <c:scatterStyle val="smooth"/>
        <c:varyColors val="0"/>
        <c:ser>
          <c:idx val="0"/>
          <c:order val="0"/>
          <c:tx>
            <c:strRef>
              <c:f>Tulos!$D$9</c:f>
              <c:strCache>
                <c:ptCount val="1"/>
                <c:pt idx="0">
                  <c:v>virhe [km/h]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Tulos!$B$10:$B$49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Tulos!$D$10:$D$49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Tulos!$E$9</c:f>
              <c:strCache>
                <c:ptCount val="1"/>
                <c:pt idx="0">
                  <c:v>virhe [%]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Tulos!$B$10:$B$49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Tulos!$E$10:$E$49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axId val="6272371"/>
        <c:axId val="56451340"/>
      </c:scatterChart>
      <c:valAx>
        <c:axId val="6272371"/>
        <c:scaling>
          <c:orientation val="minMax"/>
          <c:max val="20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IAS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451340"/>
        <c:crosses val="autoZero"/>
        <c:crossBetween val="midCat"/>
        <c:dispUnits/>
      </c:valAx>
      <c:valAx>
        <c:axId val="5645134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virhe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2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"/>
          <c:y val="0.20425"/>
          <c:w val="0.126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CAS/IAS  [km/h]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2825"/>
          <c:w val="0.875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Laskenta!$F$7</c:f>
              <c:strCache>
                <c:ptCount val="1"/>
                <c:pt idx="0">
                  <c:v>IAS [km/h]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00"/>
            </c:trendlineLbl>
          </c:trendline>
          <c:xVal>
            <c:numRef>
              <c:f>Laskenta!$D$8:$D$29</c:f>
              <c:numCache/>
            </c:numRef>
          </c:xVal>
          <c:yVal>
            <c:numRef>
              <c:f>Laskenta!$F$8:$F$29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Laskenta!$D$8:$D$22</c:f>
              <c:numCache/>
            </c:numRef>
          </c:xVal>
          <c:yVal>
            <c:numRef>
              <c:f>Laskenta!$G$8:$G$11</c:f>
              <c:numCache/>
            </c:numRef>
          </c:yVal>
          <c:smooth val="0"/>
        </c:ser>
        <c:axId val="38300013"/>
        <c:axId val="9155798"/>
      </c:scatterChart>
      <c:valAx>
        <c:axId val="3830001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9155798"/>
        <c:crosses val="autoZero"/>
        <c:crossBetween val="midCat"/>
        <c:dispUnits/>
        <c:majorUnit val="20"/>
      </c:valAx>
      <c:valAx>
        <c:axId val="91557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000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Virhe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Laskenta!$G$7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Laskenta!$F$8:$F$29</c:f>
              <c:numCache/>
            </c:numRef>
          </c:xVal>
          <c:yVal>
            <c:numRef>
              <c:f>Laskenta!$G$8:$G$29</c:f>
              <c:numCache/>
            </c:numRef>
          </c:yVal>
          <c:smooth val="0"/>
        </c:ser>
        <c:ser>
          <c:idx val="1"/>
          <c:order val="1"/>
          <c:tx>
            <c:strRef>
              <c:f>Laskenta!$H$7</c:f>
              <c:strCache>
                <c:ptCount val="1"/>
                <c:pt idx="0">
                  <c:v>[km/h]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Laskenta!$F$8:$F$29</c:f>
              <c:numCache/>
            </c:numRef>
          </c:xVal>
          <c:yVal>
            <c:numRef>
              <c:f>Laskenta!$H$8:$H$29</c:f>
              <c:numCache/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  <c:max val="20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IAS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Virhe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8</xdr:row>
      <xdr:rowOff>66675</xdr:rowOff>
    </xdr:from>
    <xdr:to>
      <xdr:col>17</xdr:col>
      <xdr:colOff>438150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4010025" y="1362075"/>
        <a:ext cx="6886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4</xdr:row>
      <xdr:rowOff>123825</xdr:rowOff>
    </xdr:from>
    <xdr:to>
      <xdr:col>13</xdr:col>
      <xdr:colOff>523875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52750" y="771525"/>
          <a:ext cx="5591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Esim:  Koneen mittari näyttää 150 km/h, vasemmasta asteikosta 150 kohdalta lue 134 alhaalta.
Todellinen nopeus on siis 134 km/h.</a:t>
          </a:r>
        </a:p>
      </xdr:txBody>
    </xdr:sp>
    <xdr:clientData/>
  </xdr:twoCellAnchor>
  <xdr:twoCellAnchor>
    <xdr:from>
      <xdr:col>6</xdr:col>
      <xdr:colOff>180975</xdr:colOff>
      <xdr:row>46</xdr:row>
      <xdr:rowOff>47625</xdr:rowOff>
    </xdr:from>
    <xdr:to>
      <xdr:col>22</xdr:col>
      <xdr:colOff>323850</xdr:colOff>
      <xdr:row>86</xdr:row>
      <xdr:rowOff>57150</xdr:rowOff>
    </xdr:to>
    <xdr:graphicFrame>
      <xdr:nvGraphicFramePr>
        <xdr:cNvPr id="3" name="Chart 9"/>
        <xdr:cNvGraphicFramePr/>
      </xdr:nvGraphicFramePr>
      <xdr:xfrm>
        <a:off x="3933825" y="7467600"/>
        <a:ext cx="9896475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47625</xdr:rowOff>
    </xdr:from>
    <xdr:to>
      <xdr:col>14</xdr:col>
      <xdr:colOff>257175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895850" y="771525"/>
        <a:ext cx="3667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25</xdr:row>
      <xdr:rowOff>47625</xdr:rowOff>
    </xdr:from>
    <xdr:to>
      <xdr:col>16</xdr:col>
      <xdr:colOff>123825</xdr:colOff>
      <xdr:row>40</xdr:row>
      <xdr:rowOff>47625</xdr:rowOff>
    </xdr:to>
    <xdr:graphicFrame>
      <xdr:nvGraphicFramePr>
        <xdr:cNvPr id="2" name="Chart 68"/>
        <xdr:cNvGraphicFramePr/>
      </xdr:nvGraphicFramePr>
      <xdr:xfrm>
        <a:off x="4972050" y="4171950"/>
        <a:ext cx="46767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3"/>
  <dimension ref="A1:W49"/>
  <sheetViews>
    <sheetView zoomScale="75" zoomScaleNormal="75" workbookViewId="0" topLeftCell="A1">
      <selection activeCell="C33" sqref="C33"/>
    </sheetView>
  </sheetViews>
  <sheetFormatPr defaultColWidth="9.140625" defaultRowHeight="12.75"/>
  <cols>
    <col min="2" max="2" width="10.57421875" style="0" bestFit="1" customWidth="1"/>
  </cols>
  <sheetData>
    <row r="1" spans="1:15" ht="12.75">
      <c r="A1" t="s">
        <v>12</v>
      </c>
      <c r="B1">
        <f>Laskenta!$B$38</f>
        <v>7.9423572E-05</v>
      </c>
      <c r="O1" t="s">
        <v>39</v>
      </c>
    </row>
    <row r="2" spans="1:15" ht="12.75">
      <c r="A2" t="s">
        <v>11</v>
      </c>
      <c r="B2">
        <f>Laskenta!$B$39</f>
        <v>-0.02909463395</v>
      </c>
      <c r="O2" t="s">
        <v>40</v>
      </c>
    </row>
    <row r="3" spans="1:15" ht="12.75">
      <c r="A3" t="s">
        <v>10</v>
      </c>
      <c r="B3">
        <f>Laskenta!$B$40</f>
        <v>4.659555606922</v>
      </c>
      <c r="O3" t="s">
        <v>41</v>
      </c>
    </row>
    <row r="4" spans="1:2" ht="12.75">
      <c r="A4" t="s">
        <v>9</v>
      </c>
      <c r="B4">
        <f>Laskenta!$B$41</f>
        <v>-143.160237387758</v>
      </c>
    </row>
    <row r="9" spans="2:5" ht="12.75">
      <c r="B9" t="s">
        <v>6</v>
      </c>
      <c r="C9" t="s">
        <v>5</v>
      </c>
      <c r="D9" t="s">
        <v>14</v>
      </c>
      <c r="E9" t="s">
        <v>15</v>
      </c>
    </row>
    <row r="10" spans="2:5" ht="12.75">
      <c r="B10" s="15">
        <f aca="true" t="shared" si="0" ref="B10:B49">B$1*C10^3+B$2*C10^2+B$3*C10+B$4</f>
        <v>67.68723393778197</v>
      </c>
      <c r="C10" s="17">
        <v>70</v>
      </c>
      <c r="D10" s="15">
        <f>B10-C10</f>
        <v>-2.3127660622180315</v>
      </c>
      <c r="E10" s="15">
        <f>D10/B10*100</f>
        <v>-3.416842331515458</v>
      </c>
    </row>
    <row r="11" spans="2:5" ht="12.75">
      <c r="B11" s="15">
        <f t="shared" si="0"/>
        <v>71.995460312962</v>
      </c>
      <c r="C11" s="17">
        <v>72.5</v>
      </c>
      <c r="D11" s="15">
        <f aca="true" t="shared" si="1" ref="D11:D49">B11-C11</f>
        <v>-0.5045396870380046</v>
      </c>
      <c r="E11" s="15">
        <f aca="true" t="shared" si="2" ref="E11:E49">D11/B11*100</f>
        <v>-0.7007937512237389</v>
      </c>
    </row>
    <row r="12" spans="2:5" ht="12.75">
      <c r="B12" s="15">
        <f t="shared" si="0"/>
        <v>76.15593660014201</v>
      </c>
      <c r="C12" s="17">
        <v>75</v>
      </c>
      <c r="D12" s="15">
        <f t="shared" si="1"/>
        <v>1.155936600142013</v>
      </c>
      <c r="E12" s="15">
        <f t="shared" si="2"/>
        <v>1.517854880061783</v>
      </c>
    </row>
    <row r="13" spans="2:5" ht="12.75">
      <c r="B13" s="15">
        <f t="shared" si="0"/>
        <v>80.176108759197</v>
      </c>
      <c r="C13" s="17">
        <v>77.5</v>
      </c>
      <c r="D13" s="15">
        <f t="shared" si="1"/>
        <v>2.6761087591970067</v>
      </c>
      <c r="E13" s="15">
        <f t="shared" si="2"/>
        <v>3.3377882770969847</v>
      </c>
    </row>
    <row r="14" spans="2:5" ht="12.75">
      <c r="B14" s="15">
        <f t="shared" si="0"/>
        <v>84.06342275000196</v>
      </c>
      <c r="C14" s="17">
        <v>80</v>
      </c>
      <c r="D14" s="15">
        <f t="shared" si="1"/>
        <v>4.063422750001962</v>
      </c>
      <c r="E14" s="15">
        <f t="shared" si="2"/>
        <v>4.833758389884103</v>
      </c>
    </row>
    <row r="15" spans="2:5" ht="12.75">
      <c r="B15" s="15">
        <f t="shared" si="0"/>
        <v>87.82532453243198</v>
      </c>
      <c r="C15" s="17">
        <v>82.5</v>
      </c>
      <c r="D15" s="15">
        <f t="shared" si="1"/>
        <v>5.325324532431978</v>
      </c>
      <c r="E15" s="15">
        <f t="shared" si="2"/>
        <v>6.0635409670082705</v>
      </c>
    </row>
    <row r="16" spans="2:5" ht="12.75">
      <c r="B16" s="15">
        <f t="shared" si="0"/>
        <v>91.46926006636198</v>
      </c>
      <c r="C16" s="17">
        <v>85</v>
      </c>
      <c r="D16" s="15">
        <f t="shared" si="1"/>
        <v>6.469260066361983</v>
      </c>
      <c r="E16" s="15">
        <f t="shared" si="2"/>
        <v>7.0726056619114015</v>
      </c>
    </row>
    <row r="17" spans="2:5" ht="12.75">
      <c r="B17" s="15">
        <f t="shared" si="0"/>
        <v>95.00267531166699</v>
      </c>
      <c r="C17" s="17">
        <v>87.5</v>
      </c>
      <c r="D17" s="15">
        <f t="shared" si="1"/>
        <v>7.502675311666991</v>
      </c>
      <c r="E17" s="15">
        <f t="shared" si="2"/>
        <v>7.897330561537998</v>
      </c>
    </row>
    <row r="18" spans="2:5" ht="12.75">
      <c r="B18" s="15">
        <f t="shared" si="0"/>
        <v>98.43301622822199</v>
      </c>
      <c r="C18" s="17">
        <v>90</v>
      </c>
      <c r="D18" s="15">
        <f t="shared" si="1"/>
        <v>8.433016228221987</v>
      </c>
      <c r="E18" s="15">
        <f t="shared" si="2"/>
        <v>8.567263862634878</v>
      </c>
    </row>
    <row r="19" spans="2:5" ht="12.75">
      <c r="B19" s="16">
        <f t="shared" si="0"/>
        <v>101.76772877590201</v>
      </c>
      <c r="C19" s="27">
        <v>92.5</v>
      </c>
      <c r="D19" s="16">
        <f t="shared" si="1"/>
        <v>9.267728775902015</v>
      </c>
      <c r="E19" s="16">
        <f t="shared" si="2"/>
        <v>9.106746202728027</v>
      </c>
    </row>
    <row r="20" spans="2:5" ht="12.75">
      <c r="B20" s="16">
        <f t="shared" si="0"/>
        <v>105.01425891458197</v>
      </c>
      <c r="C20" s="27">
        <v>95</v>
      </c>
      <c r="D20" s="16">
        <f t="shared" si="1"/>
        <v>10.014258914581973</v>
      </c>
      <c r="E20" s="16">
        <f t="shared" si="2"/>
        <v>9.536094448590564</v>
      </c>
    </row>
    <row r="21" spans="2:5" ht="12.75">
      <c r="B21" s="16">
        <f t="shared" si="0"/>
        <v>108.18005260413696</v>
      </c>
      <c r="C21" s="27">
        <v>97.5</v>
      </c>
      <c r="D21" s="16">
        <f t="shared" si="1"/>
        <v>10.68005260413696</v>
      </c>
      <c r="E21" s="16">
        <f t="shared" si="2"/>
        <v>9.872478656687713</v>
      </c>
    </row>
    <row r="22" spans="2:5" ht="12.75">
      <c r="B22" s="16">
        <f t="shared" si="0"/>
        <v>111.27255580444196</v>
      </c>
      <c r="C22" s="27">
        <v>100</v>
      </c>
      <c r="D22" s="16">
        <f t="shared" si="1"/>
        <v>11.272555804441964</v>
      </c>
      <c r="E22" s="16">
        <f t="shared" si="2"/>
        <v>10.130580467885656</v>
      </c>
    </row>
    <row r="23" spans="2:5" ht="12.75">
      <c r="B23" s="16">
        <f t="shared" si="0"/>
        <v>114.29921447537197</v>
      </c>
      <c r="C23" s="27">
        <v>102.5</v>
      </c>
      <c r="D23" s="16">
        <f t="shared" si="1"/>
        <v>11.799214475371969</v>
      </c>
      <c r="E23" s="16">
        <f t="shared" si="2"/>
        <v>10.323093233431052</v>
      </c>
    </row>
    <row r="24" spans="2:5" ht="12.75">
      <c r="B24" s="16">
        <f t="shared" si="0"/>
        <v>117.26747457680199</v>
      </c>
      <c r="C24" s="27">
        <v>105</v>
      </c>
      <c r="D24" s="16">
        <f t="shared" si="1"/>
        <v>12.267474576801987</v>
      </c>
      <c r="E24" s="16">
        <f t="shared" si="2"/>
        <v>10.461105793463345</v>
      </c>
    </row>
    <row r="25" spans="2:5" ht="12.75">
      <c r="B25" s="16">
        <f t="shared" si="0"/>
        <v>120.18478206860698</v>
      </c>
      <c r="C25" s="27">
        <v>107.5</v>
      </c>
      <c r="D25" s="16">
        <f t="shared" si="1"/>
        <v>12.684782068606978</v>
      </c>
      <c r="E25" s="16">
        <f t="shared" si="2"/>
        <v>10.554399525695295</v>
      </c>
    </row>
    <row r="26" spans="2:5" ht="12.75">
      <c r="B26" s="16">
        <f t="shared" si="0"/>
        <v>123.05858291066193</v>
      </c>
      <c r="C26" s="27">
        <v>110</v>
      </c>
      <c r="D26" s="16">
        <f t="shared" si="1"/>
        <v>13.058582910661926</v>
      </c>
      <c r="E26" s="16">
        <f t="shared" si="2"/>
        <v>10.611679902199262</v>
      </c>
    </row>
    <row r="27" spans="2:5" ht="12.75">
      <c r="B27" s="16">
        <f t="shared" si="0"/>
        <v>125.89632306284199</v>
      </c>
      <c r="C27" s="27">
        <v>112.5</v>
      </c>
      <c r="D27" s="16">
        <f t="shared" si="1"/>
        <v>13.396323062841986</v>
      </c>
      <c r="E27" s="16">
        <f t="shared" si="2"/>
        <v>10.64075799589089</v>
      </c>
    </row>
    <row r="28" spans="2:5" ht="12.75">
      <c r="B28" s="16">
        <f t="shared" si="0"/>
        <v>128.70544848502198</v>
      </c>
      <c r="C28" s="27">
        <v>115</v>
      </c>
      <c r="D28" s="16">
        <f t="shared" si="1"/>
        <v>13.705448485021975</v>
      </c>
      <c r="E28" s="16">
        <f t="shared" si="2"/>
        <v>10.648693312013858</v>
      </c>
    </row>
    <row r="29" spans="2:5" ht="12.75">
      <c r="B29" s="16">
        <f t="shared" si="0"/>
        <v>131.49340513707705</v>
      </c>
      <c r="C29" s="27">
        <v>117.5</v>
      </c>
      <c r="D29" s="16">
        <f t="shared" si="1"/>
        <v>13.993405137077048</v>
      </c>
      <c r="E29" s="16">
        <f t="shared" si="2"/>
        <v>10.641906430584436</v>
      </c>
    </row>
    <row r="30" spans="2:5" ht="12.75">
      <c r="B30" s="16">
        <f t="shared" si="0"/>
        <v>134.26763897888202</v>
      </c>
      <c r="C30" s="27">
        <v>120</v>
      </c>
      <c r="D30" s="16">
        <f t="shared" si="1"/>
        <v>14.267638978882019</v>
      </c>
      <c r="E30" s="16">
        <f t="shared" si="2"/>
        <v>10.626267868705186</v>
      </c>
    </row>
    <row r="31" spans="2:5" ht="12.75">
      <c r="B31" s="16">
        <f t="shared" si="0"/>
        <v>137.035595970312</v>
      </c>
      <c r="C31" s="27">
        <v>122.5</v>
      </c>
      <c r="D31" s="16">
        <f t="shared" si="1"/>
        <v>14.535595970311988</v>
      </c>
      <c r="E31" s="16">
        <f t="shared" si="2"/>
        <v>10.60716806271346</v>
      </c>
    </row>
    <row r="32" spans="2:5" ht="12.75">
      <c r="B32" s="16">
        <f t="shared" si="0"/>
        <v>139.80472207124205</v>
      </c>
      <c r="C32" s="27">
        <v>125</v>
      </c>
      <c r="D32" s="16">
        <f t="shared" si="1"/>
        <v>14.804722071242054</v>
      </c>
      <c r="E32" s="16">
        <f t="shared" si="2"/>
        <v>10.58957226330154</v>
      </c>
    </row>
    <row r="33" spans="2:22" ht="12.75">
      <c r="B33" s="16">
        <f t="shared" si="0"/>
        <v>142.58246324154703</v>
      </c>
      <c r="C33" s="27">
        <v>127.5</v>
      </c>
      <c r="D33" s="16">
        <f t="shared" si="1"/>
        <v>15.082463241547032</v>
      </c>
      <c r="E33" s="16">
        <f t="shared" si="2"/>
        <v>10.578063317643792</v>
      </c>
      <c r="V33" t="s">
        <v>16</v>
      </c>
    </row>
    <row r="34" spans="2:22" ht="12.75">
      <c r="B34" s="16">
        <f t="shared" si="0"/>
        <v>145.37626544110208</v>
      </c>
      <c r="C34" s="27">
        <v>130</v>
      </c>
      <c r="D34" s="16">
        <f t="shared" si="1"/>
        <v>15.376265441102078</v>
      </c>
      <c r="E34" s="16">
        <f t="shared" si="2"/>
        <v>10.576874701277587</v>
      </c>
      <c r="V34" t="s">
        <v>17</v>
      </c>
    </row>
    <row r="35" spans="2:23" ht="12.75">
      <c r="B35" s="16">
        <f t="shared" si="0"/>
        <v>148.1935746297819</v>
      </c>
      <c r="C35" s="27">
        <v>132.5</v>
      </c>
      <c r="D35" s="16">
        <f t="shared" si="1"/>
        <v>15.693574629781892</v>
      </c>
      <c r="E35" s="16">
        <f t="shared" si="2"/>
        <v>10.589915702477438</v>
      </c>
      <c r="V35">
        <v>8</v>
      </c>
      <c r="W35" t="s">
        <v>18</v>
      </c>
    </row>
    <row r="36" spans="2:23" ht="12.75">
      <c r="B36" s="16">
        <f t="shared" si="0"/>
        <v>151.04183676746197</v>
      </c>
      <c r="C36" s="27">
        <v>135</v>
      </c>
      <c r="D36" s="16">
        <f t="shared" si="1"/>
        <v>16.041836767461973</v>
      </c>
      <c r="E36" s="16">
        <f t="shared" si="2"/>
        <v>10.620790312659762</v>
      </c>
      <c r="V36">
        <v>5</v>
      </c>
      <c r="W36" t="s">
        <v>19</v>
      </c>
    </row>
    <row r="37" spans="2:5" ht="12.75">
      <c r="B37" s="16">
        <f t="shared" si="0"/>
        <v>153.92849781401696</v>
      </c>
      <c r="C37" s="27">
        <v>137.5</v>
      </c>
      <c r="D37" s="16">
        <f aca="true" t="shared" si="3" ref="D37:D47">B37-C37</f>
        <v>16.428497814016964</v>
      </c>
      <c r="E37" s="16">
        <f aca="true" t="shared" si="4" ref="E37:E47">D37/B37*100</f>
        <v>10.672811108613937</v>
      </c>
    </row>
    <row r="38" spans="2:5" ht="12.75">
      <c r="B38" s="16">
        <f t="shared" si="0"/>
        <v>156.86100372932196</v>
      </c>
      <c r="C38" s="27">
        <v>140</v>
      </c>
      <c r="D38" s="16">
        <f t="shared" si="3"/>
        <v>16.861003729321965</v>
      </c>
      <c r="E38" s="16">
        <f t="shared" si="4"/>
        <v>10.749009204618613</v>
      </c>
    </row>
    <row r="39" spans="2:5" ht="12.75">
      <c r="B39" s="16">
        <f t="shared" si="0"/>
        <v>159.84680047325196</v>
      </c>
      <c r="C39" s="27">
        <v>142.5</v>
      </c>
      <c r="D39" s="16">
        <f t="shared" si="3"/>
        <v>17.34680047325196</v>
      </c>
      <c r="E39" s="16">
        <f t="shared" si="4"/>
        <v>10.85214118887209</v>
      </c>
    </row>
    <row r="40" spans="2:5" ht="12.75">
      <c r="B40" s="16">
        <f t="shared" si="0"/>
        <v>162.893334005682</v>
      </c>
      <c r="C40" s="27">
        <v>145</v>
      </c>
      <c r="D40" s="16">
        <f t="shared" si="3"/>
        <v>17.893334005681993</v>
      </c>
      <c r="E40" s="16">
        <f t="shared" si="4"/>
        <v>10.984693827347067</v>
      </c>
    </row>
    <row r="41" spans="2:5" ht="12.75">
      <c r="B41" s="16">
        <f t="shared" si="0"/>
        <v>166.00805028648705</v>
      </c>
      <c r="C41" s="27">
        <v>147.5</v>
      </c>
      <c r="D41" s="16">
        <f t="shared" si="3"/>
        <v>18.508050286487048</v>
      </c>
      <c r="E41" s="16">
        <f t="shared" si="4"/>
        <v>11.148887210317168</v>
      </c>
    </row>
    <row r="42" spans="2:5" ht="12.75">
      <c r="B42" s="16">
        <f t="shared" si="0"/>
        <v>169.19839527554205</v>
      </c>
      <c r="C42" s="27">
        <v>150</v>
      </c>
      <c r="D42" s="16">
        <f t="shared" si="3"/>
        <v>19.198395275542055</v>
      </c>
      <c r="E42" s="16">
        <f t="shared" si="4"/>
        <v>11.346676925793053</v>
      </c>
    </row>
    <row r="43" spans="2:5" ht="12.75">
      <c r="B43" s="16">
        <f t="shared" si="0"/>
        <v>172.471814932722</v>
      </c>
      <c r="C43" s="27">
        <v>152.5</v>
      </c>
      <c r="D43" s="16">
        <f t="shared" si="3"/>
        <v>19.971814932721998</v>
      </c>
      <c r="E43" s="16">
        <f t="shared" si="4"/>
        <v>11.579755765028985</v>
      </c>
    </row>
    <row r="44" spans="2:5" ht="12.75">
      <c r="B44" s="16">
        <f t="shared" si="0"/>
        <v>175.83575521790203</v>
      </c>
      <c r="C44" s="27">
        <v>155</v>
      </c>
      <c r="D44" s="16">
        <f t="shared" si="3"/>
        <v>20.835755217902033</v>
      </c>
      <c r="E44" s="16">
        <f t="shared" si="4"/>
        <v>11.849555394510979</v>
      </c>
    </row>
    <row r="45" spans="2:5" ht="10.5" customHeight="1">
      <c r="B45" s="16">
        <f t="shared" si="0"/>
        <v>179.29766209095703</v>
      </c>
      <c r="C45" s="27">
        <v>157.5</v>
      </c>
      <c r="D45" s="16">
        <f t="shared" si="3"/>
        <v>21.797662090957033</v>
      </c>
      <c r="E45" s="16">
        <f t="shared" si="4"/>
        <v>12.15724836384044</v>
      </c>
    </row>
    <row r="46" spans="2:5" ht="12.75">
      <c r="B46" s="16">
        <f t="shared" si="0"/>
        <v>182.86498151176198</v>
      </c>
      <c r="C46" s="27">
        <v>160</v>
      </c>
      <c r="D46" s="16">
        <f t="shared" si="3"/>
        <v>22.864981511761982</v>
      </c>
      <c r="E46" s="16">
        <f t="shared" si="4"/>
        <v>12.503750757928081</v>
      </c>
    </row>
    <row r="47" spans="2:5" ht="12.75">
      <c r="B47" s="16">
        <f t="shared" si="0"/>
        <v>186.54515944019192</v>
      </c>
      <c r="C47" s="27">
        <v>162.5</v>
      </c>
      <c r="D47" s="16">
        <f t="shared" si="3"/>
        <v>24.045159440191924</v>
      </c>
      <c r="E47" s="16">
        <f t="shared" si="4"/>
        <v>12.889725743808977</v>
      </c>
    </row>
    <row r="48" spans="2:5" ht="12.75">
      <c r="B48" s="16">
        <f t="shared" si="0"/>
        <v>190.34564183612196</v>
      </c>
      <c r="C48" s="27">
        <v>165</v>
      </c>
      <c r="D48" s="15">
        <f t="shared" si="1"/>
        <v>25.345641836121956</v>
      </c>
      <c r="E48" s="15">
        <f t="shared" si="2"/>
        <v>13.315588206607472</v>
      </c>
    </row>
    <row r="49" spans="2:5" ht="12.75">
      <c r="B49" s="16">
        <f t="shared" si="0"/>
        <v>194.27387465942695</v>
      </c>
      <c r="C49" s="27">
        <v>167.5</v>
      </c>
      <c r="D49" s="15">
        <f t="shared" si="1"/>
        <v>26.77387465942695</v>
      </c>
      <c r="E49" s="15">
        <f t="shared" si="2"/>
        <v>13.781510615548829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I52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00390625" style="0" customWidth="1"/>
    <col min="2" max="2" width="9.57421875" style="0" customWidth="1"/>
    <col min="3" max="3" width="9.00390625" style="0" customWidth="1"/>
    <col min="4" max="4" width="10.7109375" style="3" customWidth="1"/>
    <col min="5" max="5" width="5.57421875" style="3" customWidth="1"/>
    <col min="6" max="6" width="10.00390625" style="3" customWidth="1"/>
    <col min="7" max="7" width="6.7109375" style="3" customWidth="1"/>
  </cols>
  <sheetData>
    <row r="1" spans="1:8" ht="15.75">
      <c r="A1" t="s">
        <v>21</v>
      </c>
      <c r="B1" s="26" t="s">
        <v>42</v>
      </c>
      <c r="F1" s="13">
        <v>38885</v>
      </c>
      <c r="H1" s="12">
        <v>0.46527777777777773</v>
      </c>
    </row>
    <row r="2" spans="1:8" ht="15.75">
      <c r="A2" t="s">
        <v>22</v>
      </c>
      <c r="B2" s="26" t="s">
        <v>43</v>
      </c>
      <c r="F2" s="11"/>
      <c r="H2" s="12">
        <v>0.4826388888888889</v>
      </c>
    </row>
    <row r="3" ht="12.75">
      <c r="D3" s="11"/>
    </row>
    <row r="6" spans="1:8" ht="12.75">
      <c r="A6" t="s">
        <v>0</v>
      </c>
      <c r="B6" t="s">
        <v>23</v>
      </c>
      <c r="H6" t="s">
        <v>1</v>
      </c>
    </row>
    <row r="7" spans="1:8" ht="12.75">
      <c r="A7" t="s">
        <v>2</v>
      </c>
      <c r="B7" s="2" t="s">
        <v>3</v>
      </c>
      <c r="C7" t="s">
        <v>4</v>
      </c>
      <c r="D7" s="5" t="s">
        <v>5</v>
      </c>
      <c r="E7" s="6"/>
      <c r="F7" s="5" t="s">
        <v>6</v>
      </c>
      <c r="G7" s="6"/>
      <c r="H7" t="s">
        <v>7</v>
      </c>
    </row>
    <row r="8" spans="1:8" ht="12.75">
      <c r="A8" s="18">
        <v>80</v>
      </c>
      <c r="B8" s="18">
        <v>83</v>
      </c>
      <c r="C8" s="1">
        <f>Interpolate('vertailumittarin virhe'!B$7:B$19,'vertailumittarin virhe'!C$7:C$19,B8)</f>
        <v>6.7</v>
      </c>
      <c r="D8" s="7">
        <f aca="true" t="shared" si="0" ref="D8:D28">B8-C8</f>
        <v>76.3</v>
      </c>
      <c r="E8" s="8"/>
      <c r="F8" s="9">
        <f aca="true" t="shared" si="1" ref="F8:F29">A8</f>
        <v>80</v>
      </c>
      <c r="G8" s="10"/>
      <c r="H8" s="1">
        <f aca="true" t="shared" si="2" ref="H8:H29">F8-D8</f>
        <v>3.700000000000003</v>
      </c>
    </row>
    <row r="9" spans="1:8" ht="12.75">
      <c r="A9" s="18">
        <v>90</v>
      </c>
      <c r="B9" s="18">
        <v>91</v>
      </c>
      <c r="C9" s="1">
        <f>Interpolate('vertailumittarin virhe'!B$7:B$19,'vertailumittarin virhe'!C$7:C$19,B9)</f>
        <v>5.9</v>
      </c>
      <c r="D9" s="7">
        <f t="shared" si="0"/>
        <v>85.1</v>
      </c>
      <c r="E9" s="8"/>
      <c r="F9" s="9">
        <f t="shared" si="1"/>
        <v>90</v>
      </c>
      <c r="G9" s="10"/>
      <c r="H9" s="14">
        <f t="shared" si="2"/>
        <v>4.900000000000006</v>
      </c>
    </row>
    <row r="10" spans="1:8" ht="12.75">
      <c r="A10" s="18">
        <v>90</v>
      </c>
      <c r="B10" s="18">
        <v>90</v>
      </c>
      <c r="C10" s="1">
        <f>Interpolate('vertailumittarin virhe'!B$7:B$19,'vertailumittarin virhe'!C$7:C$19,B10)</f>
        <v>6</v>
      </c>
      <c r="D10" s="7">
        <f t="shared" si="0"/>
        <v>84</v>
      </c>
      <c r="E10" s="8"/>
      <c r="F10" s="9">
        <f t="shared" si="1"/>
        <v>90</v>
      </c>
      <c r="G10" s="10"/>
      <c r="H10" s="14">
        <f t="shared" si="2"/>
        <v>6</v>
      </c>
    </row>
    <row r="11" spans="1:9" ht="12.75">
      <c r="A11" s="18">
        <v>90</v>
      </c>
      <c r="B11" s="18">
        <v>91</v>
      </c>
      <c r="C11" s="1">
        <f>Interpolate('vertailumittarin virhe'!B$7:B$19,'vertailumittarin virhe'!C$7:C$19,B11)</f>
        <v>5.9</v>
      </c>
      <c r="D11" s="7">
        <f t="shared" si="0"/>
        <v>85.1</v>
      </c>
      <c r="E11" s="8"/>
      <c r="F11" s="9">
        <f t="shared" si="1"/>
        <v>90</v>
      </c>
      <c r="G11" s="10"/>
      <c r="H11" s="14">
        <f t="shared" si="2"/>
        <v>4.900000000000006</v>
      </c>
      <c r="I11" s="1"/>
    </row>
    <row r="12" spans="1:8" ht="12.75">
      <c r="A12" s="18">
        <v>100</v>
      </c>
      <c r="B12" s="18">
        <v>96</v>
      </c>
      <c r="C12" s="1">
        <f>Interpolate('vertailumittarin virhe'!B$7:B$19,'vertailumittarin virhe'!C$7:C$19,B12)</f>
        <v>5.4</v>
      </c>
      <c r="D12" s="7">
        <f t="shared" si="0"/>
        <v>90.6</v>
      </c>
      <c r="E12" s="8"/>
      <c r="F12" s="9">
        <f t="shared" si="1"/>
        <v>100</v>
      </c>
      <c r="G12" s="10"/>
      <c r="H12" s="1">
        <f t="shared" si="2"/>
        <v>9.400000000000006</v>
      </c>
    </row>
    <row r="13" spans="1:8" ht="12.75">
      <c r="A13" s="18">
        <v>100</v>
      </c>
      <c r="B13" s="18">
        <v>96</v>
      </c>
      <c r="C13" s="1">
        <f>Interpolate('vertailumittarin virhe'!B$7:B$19,'vertailumittarin virhe'!C$7:C$19,B13)</f>
        <v>5.4</v>
      </c>
      <c r="D13" s="7">
        <f t="shared" si="0"/>
        <v>90.6</v>
      </c>
      <c r="E13" s="8"/>
      <c r="F13" s="9">
        <f t="shared" si="1"/>
        <v>100</v>
      </c>
      <c r="G13" s="10"/>
      <c r="H13" s="1">
        <f t="shared" si="2"/>
        <v>9.400000000000006</v>
      </c>
    </row>
    <row r="14" spans="1:9" ht="12.75">
      <c r="A14" s="18">
        <v>100</v>
      </c>
      <c r="B14" s="18">
        <v>98</v>
      </c>
      <c r="C14" s="1">
        <f>Interpolate('vertailumittarin virhe'!B$7:B$19,'vertailumittarin virhe'!C$7:C$19,B14)</f>
        <v>5.2</v>
      </c>
      <c r="D14" s="7">
        <f t="shared" si="0"/>
        <v>92.8</v>
      </c>
      <c r="E14" s="10"/>
      <c r="F14" s="9">
        <f t="shared" si="1"/>
        <v>100</v>
      </c>
      <c r="G14" s="10"/>
      <c r="H14" s="14">
        <f t="shared" si="2"/>
        <v>7.200000000000003</v>
      </c>
      <c r="I14" s="1"/>
    </row>
    <row r="15" spans="1:8" ht="12.75">
      <c r="A15" s="18">
        <v>150</v>
      </c>
      <c r="B15" s="18">
        <v>140</v>
      </c>
      <c r="C15" s="1">
        <f>Interpolate('vertailumittarin virhe'!B$7:B$19,'vertailumittarin virhe'!C$7:C$19,B15)</f>
        <v>3</v>
      </c>
      <c r="D15" s="7">
        <f t="shared" si="0"/>
        <v>137</v>
      </c>
      <c r="E15" s="8"/>
      <c r="F15" s="9">
        <f t="shared" si="1"/>
        <v>150</v>
      </c>
      <c r="G15" s="10"/>
      <c r="H15" s="1">
        <f t="shared" si="2"/>
        <v>13</v>
      </c>
    </row>
    <row r="16" spans="1:8" ht="12.75">
      <c r="A16" s="18">
        <v>110</v>
      </c>
      <c r="B16" s="18">
        <v>103</v>
      </c>
      <c r="C16" s="1">
        <f>Interpolate('vertailumittarin virhe'!B$7:B$19,'vertailumittarin virhe'!C$7:C$19,B16)</f>
        <v>4.739130434782608</v>
      </c>
      <c r="D16" s="7">
        <f t="shared" si="0"/>
        <v>98.26086956521739</v>
      </c>
      <c r="E16" s="8"/>
      <c r="F16" s="9">
        <f t="shared" si="1"/>
        <v>110</v>
      </c>
      <c r="G16" s="10"/>
      <c r="H16" s="1">
        <f t="shared" si="2"/>
        <v>11.73913043478261</v>
      </c>
    </row>
    <row r="17" spans="1:9" ht="12.75">
      <c r="A17" s="18">
        <v>120</v>
      </c>
      <c r="B17" s="18">
        <v>111</v>
      </c>
      <c r="C17" s="1">
        <f>Interpolate('vertailumittarin virhe'!B$7:B$19,'vertailumittarin virhe'!C$7:C$19,B17)</f>
        <v>4.043478260869565</v>
      </c>
      <c r="D17" s="7">
        <f>B17-C17</f>
        <v>106.95652173913044</v>
      </c>
      <c r="E17" s="8"/>
      <c r="F17" s="9">
        <f t="shared" si="1"/>
        <v>120</v>
      </c>
      <c r="G17" s="10"/>
      <c r="H17" s="14">
        <f t="shared" si="2"/>
        <v>13.043478260869563</v>
      </c>
      <c r="I17" s="1"/>
    </row>
    <row r="18" spans="1:8" ht="12.75">
      <c r="A18" s="18">
        <v>120</v>
      </c>
      <c r="B18" s="18">
        <v>112</v>
      </c>
      <c r="C18" s="1">
        <f>Interpolate('vertailumittarin virhe'!B$7:B$19,'vertailumittarin virhe'!C$7:C$19,B18)</f>
        <v>3.9565217391304346</v>
      </c>
      <c r="D18" s="7">
        <f t="shared" si="0"/>
        <v>108.04347826086956</v>
      </c>
      <c r="E18" s="8"/>
      <c r="F18" s="9">
        <f t="shared" si="1"/>
        <v>120</v>
      </c>
      <c r="G18" s="10"/>
      <c r="H18" s="1">
        <f t="shared" si="2"/>
        <v>11.956521739130437</v>
      </c>
    </row>
    <row r="19" spans="1:9" ht="12.75">
      <c r="A19" s="18">
        <v>130</v>
      </c>
      <c r="B19" s="18">
        <v>120</v>
      </c>
      <c r="C19" s="1">
        <f>Interpolate('vertailumittarin virhe'!B$7:B$19,'vertailumittarin virhe'!C$7:C$19,B19)</f>
        <v>3.260869565217391</v>
      </c>
      <c r="D19" s="7">
        <f t="shared" si="0"/>
        <v>116.73913043478261</v>
      </c>
      <c r="E19" s="10"/>
      <c r="F19" s="9">
        <f t="shared" si="1"/>
        <v>130</v>
      </c>
      <c r="G19" s="10"/>
      <c r="H19" s="14">
        <f t="shared" si="2"/>
        <v>13.26086956521739</v>
      </c>
      <c r="I19" s="1"/>
    </row>
    <row r="20" spans="1:8" ht="12.75">
      <c r="A20" s="18">
        <v>130</v>
      </c>
      <c r="B20" s="18">
        <v>115</v>
      </c>
      <c r="C20" s="1">
        <f>Interpolate('vertailumittarin virhe'!B$7:B$19,'vertailumittarin virhe'!C$7:C$19,B20)</f>
        <v>3.6956521739130435</v>
      </c>
      <c r="D20" s="7">
        <f t="shared" si="0"/>
        <v>111.30434782608695</v>
      </c>
      <c r="E20" s="8"/>
      <c r="F20" s="9">
        <f t="shared" si="1"/>
        <v>130</v>
      </c>
      <c r="G20" s="10"/>
      <c r="H20" s="1">
        <f t="shared" si="2"/>
        <v>18.695652173913047</v>
      </c>
    </row>
    <row r="21" spans="1:9" ht="12.75">
      <c r="A21" s="18">
        <v>140</v>
      </c>
      <c r="B21" s="18">
        <v>128</v>
      </c>
      <c r="C21" s="1">
        <f>Interpolate('vertailumittarin virhe'!B$7:B$19,'vertailumittarin virhe'!C$7:C$19,B21)</f>
        <v>3</v>
      </c>
      <c r="D21" s="7">
        <f t="shared" si="0"/>
        <v>125</v>
      </c>
      <c r="E21" s="10"/>
      <c r="F21" s="9">
        <f t="shared" si="1"/>
        <v>140</v>
      </c>
      <c r="G21" s="10"/>
      <c r="H21" s="14">
        <f t="shared" si="2"/>
        <v>15</v>
      </c>
      <c r="I21" s="1"/>
    </row>
    <row r="22" spans="1:8" ht="12.75">
      <c r="A22" s="18">
        <v>140</v>
      </c>
      <c r="B22" s="18">
        <v>130</v>
      </c>
      <c r="C22" s="1">
        <f>Interpolate('vertailumittarin virhe'!B$7:B$19,'vertailumittarin virhe'!C$7:C$19,B22)</f>
        <v>3</v>
      </c>
      <c r="D22" s="7">
        <f t="shared" si="0"/>
        <v>127</v>
      </c>
      <c r="E22" s="8"/>
      <c r="F22" s="9">
        <f t="shared" si="1"/>
        <v>140</v>
      </c>
      <c r="G22" s="10"/>
      <c r="H22" s="1">
        <f t="shared" si="2"/>
        <v>13</v>
      </c>
    </row>
    <row r="23" spans="1:9" ht="12.75">
      <c r="A23" s="18">
        <v>140</v>
      </c>
      <c r="B23" s="18">
        <v>130</v>
      </c>
      <c r="C23" s="1">
        <f>Interpolate('vertailumittarin virhe'!B$7:B$19,'vertailumittarin virhe'!C$7:C$19,B23)</f>
        <v>3</v>
      </c>
      <c r="D23" s="7">
        <f>B23-C23</f>
        <v>127</v>
      </c>
      <c r="E23" s="4"/>
      <c r="F23" s="3">
        <f t="shared" si="1"/>
        <v>140</v>
      </c>
      <c r="G23" s="4"/>
      <c r="H23" s="1">
        <f t="shared" si="2"/>
        <v>13</v>
      </c>
      <c r="I23" s="1"/>
    </row>
    <row r="24" spans="1:9" ht="12.75">
      <c r="A24" s="18">
        <v>150</v>
      </c>
      <c r="B24" s="18">
        <v>137</v>
      </c>
      <c r="C24" s="1">
        <f>Interpolate('vertailumittarin virhe'!B$7:B$19,'vertailumittarin virhe'!C$7:C$19,B24)</f>
        <v>3</v>
      </c>
      <c r="D24" s="7">
        <f t="shared" si="0"/>
        <v>134</v>
      </c>
      <c r="F24" s="3">
        <f t="shared" si="1"/>
        <v>150</v>
      </c>
      <c r="H24" s="14">
        <f t="shared" si="2"/>
        <v>16</v>
      </c>
      <c r="I24" s="1"/>
    </row>
    <row r="25" spans="1:9" ht="12.75">
      <c r="A25" s="18">
        <v>150</v>
      </c>
      <c r="B25" s="18">
        <v>138</v>
      </c>
      <c r="C25" s="1">
        <f>Interpolate('vertailumittarin virhe'!B$7:B$19,'vertailumittarin virhe'!C$7:C$19,B25)</f>
        <v>3</v>
      </c>
      <c r="D25" s="7">
        <f t="shared" si="0"/>
        <v>135</v>
      </c>
      <c r="F25" s="3">
        <f t="shared" si="1"/>
        <v>150</v>
      </c>
      <c r="H25" s="14">
        <f t="shared" si="2"/>
        <v>15</v>
      </c>
      <c r="I25" s="1"/>
    </row>
    <row r="26" spans="1:9" ht="12.75">
      <c r="A26" s="18">
        <v>160</v>
      </c>
      <c r="B26" s="18">
        <v>143</v>
      </c>
      <c r="C26" s="1">
        <f>Interpolate('vertailumittarin virhe'!B$7:B$19,'vertailumittarin virhe'!C$7:C$19,B26)</f>
        <v>3</v>
      </c>
      <c r="D26" s="7">
        <f>B26-C26</f>
        <v>140</v>
      </c>
      <c r="E26" s="4"/>
      <c r="F26" s="3">
        <f t="shared" si="1"/>
        <v>160</v>
      </c>
      <c r="H26" s="14">
        <f t="shared" si="2"/>
        <v>20</v>
      </c>
      <c r="I26" s="1"/>
    </row>
    <row r="27" spans="1:9" ht="12.75">
      <c r="A27" s="18">
        <v>160</v>
      </c>
      <c r="B27" s="18">
        <v>148</v>
      </c>
      <c r="C27" s="1">
        <f>Interpolate('vertailumittarin virhe'!B$7:B$19,'vertailumittarin virhe'!C$7:C$19,B27)</f>
        <v>3.238095238095238</v>
      </c>
      <c r="D27" s="7">
        <f t="shared" si="0"/>
        <v>144.76190476190476</v>
      </c>
      <c r="F27" s="3">
        <f t="shared" si="1"/>
        <v>160</v>
      </c>
      <c r="H27" s="14">
        <f t="shared" si="2"/>
        <v>15.23809523809524</v>
      </c>
      <c r="I27" s="1"/>
    </row>
    <row r="28" spans="1:9" ht="12.75">
      <c r="A28" s="18">
        <v>170</v>
      </c>
      <c r="B28" s="18">
        <v>152</v>
      </c>
      <c r="C28" s="1">
        <f>Interpolate('vertailumittarin virhe'!B$7:B$19,'vertailumittarin virhe'!C$7:C$19,B28)</f>
        <v>3.428571428571429</v>
      </c>
      <c r="D28" s="7">
        <f t="shared" si="0"/>
        <v>148.57142857142858</v>
      </c>
      <c r="F28" s="3">
        <f t="shared" si="1"/>
        <v>170</v>
      </c>
      <c r="H28" s="14">
        <f t="shared" si="2"/>
        <v>21.428571428571416</v>
      </c>
      <c r="I28" s="1"/>
    </row>
    <row r="29" spans="1:9" ht="12.75">
      <c r="A29" s="19">
        <v>170</v>
      </c>
      <c r="B29" s="19">
        <v>155</v>
      </c>
      <c r="C29" s="20">
        <f>Interpolate('vertailumittarin virhe'!B$7:B$19,'vertailumittarin virhe'!C$7:C$19,B29)</f>
        <v>3.5714285714285716</v>
      </c>
      <c r="D29" s="21">
        <f>B29-C29</f>
        <v>151.42857142857142</v>
      </c>
      <c r="E29" s="22"/>
      <c r="F29" s="23">
        <f t="shared" si="1"/>
        <v>170</v>
      </c>
      <c r="G29" s="22"/>
      <c r="H29" s="24">
        <f t="shared" si="2"/>
        <v>18.571428571428584</v>
      </c>
      <c r="I29" s="1"/>
    </row>
    <row r="38" spans="1:4" ht="12.75">
      <c r="A38" t="s">
        <v>12</v>
      </c>
      <c r="B38">
        <v>7.9423572E-05</v>
      </c>
      <c r="D38" s="3" t="s">
        <v>20</v>
      </c>
    </row>
    <row r="39" spans="1:2" ht="12.75">
      <c r="A39" t="s">
        <v>11</v>
      </c>
      <c r="B39">
        <v>-0.02909463395</v>
      </c>
    </row>
    <row r="40" spans="1:2" ht="12.75">
      <c r="A40" t="s">
        <v>10</v>
      </c>
      <c r="B40">
        <v>4.659555606922</v>
      </c>
    </row>
    <row r="41" spans="1:2" ht="12.75">
      <c r="A41" t="s">
        <v>9</v>
      </c>
      <c r="B41">
        <v>-143.160237387758</v>
      </c>
    </row>
    <row r="44" ht="12.75">
      <c r="H44" t="s">
        <v>24</v>
      </c>
    </row>
    <row r="45" spans="8:9" ht="12.75">
      <c r="H45" s="25" t="s">
        <v>27</v>
      </c>
      <c r="I45" t="s">
        <v>25</v>
      </c>
    </row>
    <row r="46" spans="8:9" ht="12.75">
      <c r="H46" s="25" t="s">
        <v>26</v>
      </c>
      <c r="I46" t="s">
        <v>28</v>
      </c>
    </row>
    <row r="47" spans="8:9" ht="12.75">
      <c r="H47" s="25" t="s">
        <v>29</v>
      </c>
      <c r="I47" t="s">
        <v>30</v>
      </c>
    </row>
    <row r="48" ht="12.75">
      <c r="I48" t="s">
        <v>31</v>
      </c>
    </row>
    <row r="49" spans="8:9" ht="12.75">
      <c r="H49" s="25" t="s">
        <v>32</v>
      </c>
      <c r="I49" t="s">
        <v>33</v>
      </c>
    </row>
    <row r="50" spans="8:9" ht="12.75">
      <c r="H50" s="25" t="s">
        <v>34</v>
      </c>
      <c r="I50" t="s">
        <v>35</v>
      </c>
    </row>
    <row r="51" ht="12.75">
      <c r="I51" t="s">
        <v>36</v>
      </c>
    </row>
    <row r="52" spans="8:9" ht="12.75">
      <c r="H52" s="25" t="s">
        <v>37</v>
      </c>
      <c r="I52" t="s">
        <v>38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&amp;CSivu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1:C19"/>
  <sheetViews>
    <sheetView workbookViewId="0" topLeftCell="A1">
      <selection activeCell="B7" sqref="B7"/>
    </sheetView>
  </sheetViews>
  <sheetFormatPr defaultColWidth="9.140625" defaultRowHeight="12.75"/>
  <cols>
    <col min="1" max="1" width="12.140625" style="0" customWidth="1"/>
    <col min="2" max="2" width="13.7109375" style="0" customWidth="1"/>
  </cols>
  <sheetData>
    <row r="1" ht="12.75">
      <c r="A1" t="s">
        <v>13</v>
      </c>
    </row>
    <row r="5" ht="12.75">
      <c r="B5" t="s">
        <v>8</v>
      </c>
    </row>
    <row r="6" spans="1:3" ht="12.75">
      <c r="A6" t="s">
        <v>44</v>
      </c>
      <c r="B6" t="s">
        <v>45</v>
      </c>
      <c r="C6" t="s">
        <v>4</v>
      </c>
    </row>
    <row r="7" spans="1:3" ht="12.75">
      <c r="A7">
        <v>0</v>
      </c>
      <c r="B7" s="1">
        <v>50</v>
      </c>
      <c r="C7">
        <v>3</v>
      </c>
    </row>
    <row r="8" spans="1:3" ht="12.75">
      <c r="A8">
        <v>40</v>
      </c>
      <c r="B8" s="1">
        <v>60</v>
      </c>
      <c r="C8">
        <v>7</v>
      </c>
    </row>
    <row r="9" spans="1:3" ht="12.75">
      <c r="A9">
        <v>60</v>
      </c>
      <c r="B9" s="1">
        <v>70</v>
      </c>
      <c r="C9">
        <v>7</v>
      </c>
    </row>
    <row r="10" spans="1:3" ht="12.75">
      <c r="A10">
        <v>80</v>
      </c>
      <c r="B10" s="1">
        <v>80</v>
      </c>
      <c r="C10">
        <v>7</v>
      </c>
    </row>
    <row r="11" spans="1:3" ht="12.75">
      <c r="A11">
        <v>100</v>
      </c>
      <c r="B11" s="1">
        <v>100</v>
      </c>
      <c r="C11">
        <v>5</v>
      </c>
    </row>
    <row r="12" spans="1:3" ht="12.75">
      <c r="A12">
        <v>120</v>
      </c>
      <c r="B12" s="1">
        <f aca="true" t="shared" si="0" ref="B12:B19">A12+C12</f>
        <v>123</v>
      </c>
      <c r="C12">
        <v>3</v>
      </c>
    </row>
    <row r="13" spans="1:3" ht="12.75">
      <c r="A13">
        <v>140</v>
      </c>
      <c r="B13" s="1">
        <f t="shared" si="0"/>
        <v>143</v>
      </c>
      <c r="C13">
        <v>3</v>
      </c>
    </row>
    <row r="14" spans="1:3" ht="12.75">
      <c r="A14">
        <v>160</v>
      </c>
      <c r="B14" s="1">
        <f t="shared" si="0"/>
        <v>164</v>
      </c>
      <c r="C14">
        <v>4</v>
      </c>
    </row>
    <row r="15" spans="1:3" ht="12.75">
      <c r="A15">
        <v>180</v>
      </c>
      <c r="B15" s="1">
        <f t="shared" si="0"/>
        <v>183</v>
      </c>
      <c r="C15">
        <v>3</v>
      </c>
    </row>
    <row r="16" spans="1:3" ht="12.75">
      <c r="A16">
        <v>200</v>
      </c>
      <c r="B16" s="1">
        <f t="shared" si="0"/>
        <v>204</v>
      </c>
      <c r="C16">
        <v>4</v>
      </c>
    </row>
    <row r="17" spans="1:3" ht="12.75">
      <c r="A17">
        <v>250</v>
      </c>
      <c r="B17" s="1">
        <f t="shared" si="0"/>
        <v>255</v>
      </c>
      <c r="C17">
        <v>5</v>
      </c>
    </row>
    <row r="18" spans="1:3" ht="12.75">
      <c r="A18">
        <v>300</v>
      </c>
      <c r="B18" s="1">
        <f t="shared" si="0"/>
        <v>305</v>
      </c>
      <c r="C18">
        <v>5</v>
      </c>
    </row>
    <row r="19" spans="1:3" ht="12.75">
      <c r="A19">
        <v>350</v>
      </c>
      <c r="B19" s="1">
        <f t="shared" si="0"/>
        <v>350</v>
      </c>
      <c r="C19">
        <v>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Suontakanen</dc:creator>
  <cp:keywords/>
  <dc:description/>
  <cp:lastModifiedBy>Aki</cp:lastModifiedBy>
  <cp:lastPrinted>2001-05-30T04:18:38Z</cp:lastPrinted>
  <dcterms:created xsi:type="dcterms:W3CDTF">2001-05-27T11:23:24Z</dcterms:created>
  <dcterms:modified xsi:type="dcterms:W3CDTF">2006-08-17T15:43:27Z</dcterms:modified>
  <cp:category/>
  <cp:version/>
  <cp:contentType/>
  <cp:contentStatus/>
</cp:coreProperties>
</file>